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660"/>
  </bookViews>
  <sheets>
    <sheet name="Letra" sheetId="1" r:id="rId1"/>
  </sheets>
  <definedNames>
    <definedName name="CE_volt">Letra!$D$12</definedName>
    <definedName name="Lad0">Letra!$D$13</definedName>
    <definedName name="Max_Lad0">Letra!$D$16</definedName>
    <definedName name="Min_Lad0">Letra!$D$15</definedName>
  </definedNames>
  <calcPr calcId="145621"/>
</workbook>
</file>

<file path=xl/calcChain.xml><?xml version="1.0" encoding="utf-8"?>
<calcChain xmlns="http://schemas.openxmlformats.org/spreadsheetml/2006/main">
  <c r="M9" i="1" l="1"/>
  <c r="M8" i="1"/>
  <c r="M7" i="1"/>
  <c r="M6" i="1"/>
  <c r="M5" i="1"/>
  <c r="M4" i="1"/>
  <c r="M3" i="1"/>
  <c r="M2" i="1"/>
  <c r="D4" i="1"/>
  <c r="C9" i="1"/>
  <c r="D5" i="1" l="1"/>
  <c r="C10" i="1"/>
  <c r="C8" i="1"/>
  <c r="C7" i="1"/>
  <c r="C6" i="1"/>
  <c r="C5" i="1"/>
  <c r="C4" i="1"/>
  <c r="F4" i="1" s="1"/>
  <c r="H4" i="1" s="1"/>
  <c r="L4" i="1" s="1"/>
  <c r="C3" i="1"/>
  <c r="C2" i="1"/>
  <c r="D16" i="1"/>
  <c r="D15" i="1"/>
  <c r="D2" i="1"/>
  <c r="D3" i="1" s="1"/>
  <c r="E4" i="1" l="1"/>
  <c r="G4" i="1" s="1"/>
  <c r="J4" i="1" s="1"/>
  <c r="D6" i="1"/>
  <c r="E5" i="1"/>
  <c r="G5" i="1" s="1"/>
  <c r="J5" i="1" s="1"/>
  <c r="F5" i="1"/>
  <c r="H5" i="1" s="1"/>
  <c r="L5" i="1" s="1"/>
  <c r="F3" i="1"/>
  <c r="H3" i="1" s="1"/>
  <c r="L3" i="1" s="1"/>
  <c r="E3" i="1"/>
  <c r="G3" i="1" s="1"/>
  <c r="J3" i="1" s="1"/>
  <c r="F2" i="1"/>
  <c r="H2" i="1" s="1"/>
  <c r="L2" i="1" s="1"/>
  <c r="E2" i="1"/>
  <c r="G2" i="1" s="1"/>
  <c r="J2" i="1" s="1"/>
  <c r="K5" i="1" l="1"/>
  <c r="K4" i="1"/>
  <c r="F6" i="1"/>
  <c r="H6" i="1" s="1"/>
  <c r="L6" i="1" s="1"/>
  <c r="D7" i="1"/>
  <c r="E6" i="1"/>
  <c r="G6" i="1" s="1"/>
  <c r="J6" i="1" s="1"/>
  <c r="K2" i="1"/>
  <c r="K3" i="1"/>
  <c r="K6" i="1" l="1"/>
  <c r="F7" i="1"/>
  <c r="H7" i="1" s="1"/>
  <c r="L7" i="1" s="1"/>
  <c r="D8" i="1"/>
  <c r="E7" i="1"/>
  <c r="G7" i="1" s="1"/>
  <c r="J7" i="1" s="1"/>
  <c r="K7" i="1" l="1"/>
  <c r="F8" i="1"/>
  <c r="H8" i="1" s="1"/>
  <c r="L8" i="1" s="1"/>
  <c r="D9" i="1"/>
  <c r="E8" i="1"/>
  <c r="G8" i="1" s="1"/>
  <c r="J8" i="1" s="1"/>
  <c r="K8" i="1" l="1"/>
  <c r="D10" i="1"/>
  <c r="E9" i="1"/>
  <c r="G9" i="1" s="1"/>
  <c r="J9" i="1" s="1"/>
  <c r="F9" i="1"/>
  <c r="H9" i="1" s="1"/>
  <c r="L9" i="1" s="1"/>
  <c r="F10" i="1" l="1"/>
  <c r="H10" i="1" s="1"/>
  <c r="L10" i="1" s="1"/>
  <c r="E10" i="1"/>
  <c r="G10" i="1" s="1"/>
  <c r="J10" i="1" s="1"/>
  <c r="K9" i="1"/>
  <c r="K10" i="1" l="1"/>
</calcChain>
</file>

<file path=xl/sharedStrings.xml><?xml version="1.0" encoding="utf-8"?>
<sst xmlns="http://schemas.openxmlformats.org/spreadsheetml/2006/main" count="26" uniqueCount="24">
  <si>
    <t>8-bit A/D min</t>
  </si>
  <si>
    <t>Min R</t>
  </si>
  <si>
    <t>Max R</t>
  </si>
  <si>
    <t>8-bit A/D max</t>
  </si>
  <si>
    <t>Ellenállás</t>
  </si>
  <si>
    <t>Érték</t>
  </si>
  <si>
    <t>Össz R</t>
  </si>
  <si>
    <t>A/D sáv</t>
  </si>
  <si>
    <t>Biztonsági sáv</t>
  </si>
  <si>
    <t>R1</t>
  </si>
  <si>
    <t>R2</t>
  </si>
  <si>
    <t>R4</t>
  </si>
  <si>
    <t>R5</t>
  </si>
  <si>
    <t>R6</t>
  </si>
  <si>
    <t>R7</t>
  </si>
  <si>
    <t>R8</t>
  </si>
  <si>
    <t>Tranzisztor CE feszültség</t>
  </si>
  <si>
    <t>R0 ellenállás [ohm]</t>
  </si>
  <si>
    <t>Min R0</t>
  </si>
  <si>
    <t>Max R0</t>
  </si>
  <si>
    <t>Min fesz</t>
  </si>
  <si>
    <t>Max fesz</t>
  </si>
  <si>
    <t>#</t>
  </si>
  <si>
    <t>Szórás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</si>
</sst>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3" borderId="5" xfId="0" applyFill="1" applyBorder="1"/>
    <xf numFmtId="0" fontId="1" fillId="0" borderId="6" xfId="0" applyFont="1" applyBorder="1"/>
    <xf numFmtId="9" fontId="0" fillId="3" borderId="7" xfId="0" applyNumberFormat="1" applyFill="1" applyBorder="1"/>
    <xf numFmtId="3" fontId="0" fillId="4" borderId="7" xfId="0" applyNumberFormat="1" applyFill="1" applyBorder="1"/>
    <xf numFmtId="0" fontId="1" fillId="0" borderId="8" xfId="0" applyFont="1" applyBorder="1"/>
    <xf numFmtId="0" fontId="1" fillId="0" borderId="9" xfId="0" applyFont="1" applyBorder="1"/>
    <xf numFmtId="3" fontId="0" fillId="4" borderId="10" xfId="0" applyNumberFormat="1" applyFill="1" applyBorder="1"/>
    <xf numFmtId="3" fontId="0" fillId="0" borderId="1" xfId="0" applyNumberFormat="1" applyFill="1" applyBorder="1"/>
    <xf numFmtId="2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0" borderId="15" xfId="0" applyNumberFormat="1" applyFill="1" applyBorder="1"/>
    <xf numFmtId="2" fontId="0" fillId="0" borderId="15" xfId="0" applyNumberFormat="1" applyFill="1" applyBorder="1"/>
    <xf numFmtId="1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3" borderId="1" xfId="0" applyNumberFormat="1" applyFill="1" applyBorder="1"/>
    <xf numFmtId="9" fontId="0" fillId="5" borderId="13" xfId="0" applyNumberFormat="1" applyFill="1" applyBorder="1"/>
    <xf numFmtId="9" fontId="0" fillId="5" borderId="13" xfId="0" applyNumberFormat="1" applyFill="1" applyBorder="1" applyAlignment="1">
      <alignment horizontal="center"/>
    </xf>
    <xf numFmtId="9" fontId="0" fillId="5" borderId="14" xfId="0" applyNumberFormat="1" applyFill="1" applyBorder="1" applyAlignment="1">
      <alignment horizontal="center"/>
    </xf>
    <xf numFmtId="3" fontId="0" fillId="3" borderId="15" xfId="0" applyNumberFormat="1" applyFill="1" applyBorder="1"/>
    <xf numFmtId="3" fontId="0" fillId="3" borderId="7" xfId="0" applyNumberFormat="1" applyFill="1" applyBorder="1"/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1" fontId="1" fillId="2" borderId="12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Letra!$J$1</c:f>
              <c:strCache>
                <c:ptCount val="1"/>
                <c:pt idx="0">
                  <c:v>8-bit A/D min</c:v>
                </c:pt>
              </c:strCache>
            </c:strRef>
          </c:tx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Letra!$I$2:$I$10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Letra!$J$2:$J$10</c:f>
              <c:numCache>
                <c:formatCode>General</c:formatCode>
                <c:ptCount val="9"/>
                <c:pt idx="0">
                  <c:v>10</c:v>
                </c:pt>
                <c:pt idx="1">
                  <c:v>21</c:v>
                </c:pt>
                <c:pt idx="2">
                  <c:v>38</c:v>
                </c:pt>
                <c:pt idx="3">
                  <c:v>58</c:v>
                </c:pt>
                <c:pt idx="4">
                  <c:v>83</c:v>
                </c:pt>
                <c:pt idx="5">
                  <c:v>119</c:v>
                </c:pt>
                <c:pt idx="6">
                  <c:v>162</c:v>
                </c:pt>
                <c:pt idx="7">
                  <c:v>199</c:v>
                </c:pt>
                <c:pt idx="8">
                  <c:v>226</c:v>
                </c:pt>
              </c:numCache>
            </c:numRef>
          </c:val>
        </c:ser>
        <c:ser>
          <c:idx val="2"/>
          <c:order val="1"/>
          <c:tx>
            <c:strRef>
              <c:f>Letra!$K$1</c:f>
              <c:strCache>
                <c:ptCount val="1"/>
                <c:pt idx="0">
                  <c:v>A/D sáv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numRef>
              <c:f>Letra!$I$2:$I$10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Letra!$K$2:$K$10</c:f>
              <c:numCache>
                <c:formatCode>General</c:formatCode>
                <c:ptCount val="9"/>
                <c:pt idx="0">
                  <c:v>1</c:v>
                </c:pt>
                <c:pt idx="1">
                  <c:v>6</c:v>
                </c:pt>
                <c:pt idx="2">
                  <c:v>12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23</c:v>
                </c:pt>
                <c:pt idx="7">
                  <c:v>17</c:v>
                </c:pt>
                <c:pt idx="8">
                  <c:v>10</c:v>
                </c:pt>
              </c:numCache>
            </c:numRef>
          </c:val>
        </c:ser>
        <c:ser>
          <c:idx val="0"/>
          <c:order val="2"/>
          <c:tx>
            <c:strRef>
              <c:f>Letra!$M$1</c:f>
              <c:strCache>
                <c:ptCount val="1"/>
                <c:pt idx="0">
                  <c:v>Biztonsági sáv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rgbClr val="00B050"/>
              </a:solidFill>
            </a:ln>
          </c:spPr>
          <c:invertIfNegative val="0"/>
          <c:val>
            <c:numRef>
              <c:f>Letra!$M$2:$M$10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13</c:v>
                </c:pt>
                <c:pt idx="5">
                  <c:v>17</c:v>
                </c:pt>
                <c:pt idx="6">
                  <c:v>14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294464"/>
        <c:axId val="111843584"/>
      </c:barChart>
      <c:catAx>
        <c:axId val="10329446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11843584"/>
        <c:crosses val="autoZero"/>
        <c:auto val="1"/>
        <c:lblAlgn val="ctr"/>
        <c:lblOffset val="100"/>
        <c:noMultiLvlLbl val="0"/>
      </c:catAx>
      <c:valAx>
        <c:axId val="111843584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03294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609599</xdr:colOff>
      <xdr:row>1</xdr:row>
      <xdr:rowOff>0</xdr:rowOff>
    </xdr:from>
    <xdr:to>
      <xdr:col>21</xdr:col>
      <xdr:colOff>0</xdr:colOff>
      <xdr:row>15</xdr:row>
      <xdr:rowOff>166254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A18" sqref="A18"/>
    </sheetView>
  </sheetViews>
  <sheetFormatPr defaultRowHeight="14.4" x14ac:dyDescent="0.3"/>
  <cols>
    <col min="2" max="2" width="7.21875" customWidth="1"/>
    <col min="3" max="3" width="6.44140625" customWidth="1"/>
    <col min="4" max="6" width="6.77734375" customWidth="1"/>
    <col min="7" max="7" width="5.77734375" customWidth="1"/>
    <col min="8" max="8" width="5.6640625" customWidth="1"/>
    <col min="9" max="9" width="2.77734375" customWidth="1"/>
    <col min="10" max="10" width="8" customWidth="1"/>
    <col min="11" max="11" width="6" customWidth="1"/>
    <col min="12" max="12" width="8.21875" customWidth="1"/>
    <col min="13" max="13" width="9.5546875" customWidth="1"/>
    <col min="14" max="14" width="4.5546875" customWidth="1"/>
  </cols>
  <sheetData>
    <row r="1" spans="1:13" ht="43.2" x14ac:dyDescent="0.3">
      <c r="A1" s="29" t="s">
        <v>4</v>
      </c>
      <c r="B1" s="30" t="s">
        <v>5</v>
      </c>
      <c r="C1" s="30" t="s">
        <v>23</v>
      </c>
      <c r="D1" s="30" t="s">
        <v>6</v>
      </c>
      <c r="E1" s="30" t="s">
        <v>1</v>
      </c>
      <c r="F1" s="30" t="s">
        <v>2</v>
      </c>
      <c r="G1" s="30" t="s">
        <v>20</v>
      </c>
      <c r="H1" s="30" t="s">
        <v>21</v>
      </c>
      <c r="I1" s="31" t="s">
        <v>22</v>
      </c>
      <c r="J1" s="30" t="s">
        <v>0</v>
      </c>
      <c r="K1" s="30" t="s">
        <v>7</v>
      </c>
      <c r="L1" s="30" t="s">
        <v>3</v>
      </c>
      <c r="M1" s="32" t="s">
        <v>8</v>
      </c>
    </row>
    <row r="2" spans="1:13" x14ac:dyDescent="0.3">
      <c r="A2" s="24"/>
      <c r="B2" s="23">
        <v>0</v>
      </c>
      <c r="C2" s="21">
        <f>$D$14</f>
        <v>0.1</v>
      </c>
      <c r="D2" s="11">
        <f>B2</f>
        <v>0</v>
      </c>
      <c r="E2" s="11">
        <f>B2*(1-C2)</f>
        <v>0</v>
      </c>
      <c r="F2" s="11">
        <f>B2*(1+C2)</f>
        <v>0</v>
      </c>
      <c r="G2" s="12">
        <f t="shared" ref="G2:G10" si="0">CE_volt+(5-CE_volt)*E2/(Max_Lad0+E2)</f>
        <v>0.2</v>
      </c>
      <c r="H2" s="12">
        <f t="shared" ref="H2:H10" si="1">CE_volt+(5-CE_volt)*F2/(Min_Lad0+F2)</f>
        <v>0.2</v>
      </c>
      <c r="I2" s="13">
        <v>0</v>
      </c>
      <c r="J2" s="14">
        <f>ROUNDDOWN(G2/5*256,0)</f>
        <v>10</v>
      </c>
      <c r="K2" s="14">
        <f>L2-J2</f>
        <v>1</v>
      </c>
      <c r="L2" s="14">
        <f>ROUNDUP(H2/5*256,0)</f>
        <v>11</v>
      </c>
      <c r="M2" s="15">
        <f>J3-L2</f>
        <v>10</v>
      </c>
    </row>
    <row r="3" spans="1:13" x14ac:dyDescent="0.3">
      <c r="A3" s="25" t="s">
        <v>9</v>
      </c>
      <c r="B3" s="23">
        <v>270</v>
      </c>
      <c r="C3" s="21">
        <f>$D$14</f>
        <v>0.1</v>
      </c>
      <c r="D3" s="11">
        <f t="shared" ref="D3:D8" si="2">D2+B3</f>
        <v>270</v>
      </c>
      <c r="E3" s="11">
        <f>D3*(1-C3)</f>
        <v>243</v>
      </c>
      <c r="F3" s="11">
        <f>D3*(1+C3)</f>
        <v>297</v>
      </c>
      <c r="G3" s="12">
        <f t="shared" si="0"/>
        <v>0.41548124884537224</v>
      </c>
      <c r="H3" s="12">
        <f t="shared" si="1"/>
        <v>0.51491053677932408</v>
      </c>
      <c r="I3" s="13">
        <v>1</v>
      </c>
      <c r="J3" s="14">
        <f t="shared" ref="J3:J10" si="3">ROUNDDOWN(G3/5*256,0)</f>
        <v>21</v>
      </c>
      <c r="K3" s="14">
        <f t="shared" ref="K3:K10" si="4">L3-J3</f>
        <v>6</v>
      </c>
      <c r="L3" s="14">
        <f t="shared" ref="L3:L10" si="5">ROUNDUP(H3/5*256,0)</f>
        <v>27</v>
      </c>
      <c r="M3" s="15">
        <f t="shared" ref="M3:M10" si="6">J4-L3</f>
        <v>11</v>
      </c>
    </row>
    <row r="4" spans="1:13" x14ac:dyDescent="0.3">
      <c r="A4" s="25" t="s">
        <v>10</v>
      </c>
      <c r="B4" s="23">
        <v>470</v>
      </c>
      <c r="C4" s="21">
        <f>$D$14</f>
        <v>0.1</v>
      </c>
      <c r="D4" s="11">
        <f t="shared" ref="D4:D10" si="7">D3+B4</f>
        <v>740</v>
      </c>
      <c r="E4" s="11">
        <f t="shared" ref="E4:E10" si="8">D4*(1-C4)</f>
        <v>666</v>
      </c>
      <c r="F4" s="11">
        <f t="shared" ref="F4:F10" si="9">D4*(1+C4)</f>
        <v>814.00000000000011</v>
      </c>
      <c r="G4" s="12">
        <f t="shared" ref="G4:G10" si="10">CE_volt+(5-CE_volt)*E4/(Max_Lad0+E4)</f>
        <v>0.74777244688142552</v>
      </c>
      <c r="H4" s="12">
        <f t="shared" ref="H4:H10" si="11">CE_volt+(5-CE_volt)*F4/(Min_Lad0+F4)</f>
        <v>0.97462331482950049</v>
      </c>
      <c r="I4" s="13">
        <v>2</v>
      </c>
      <c r="J4" s="14">
        <f t="shared" ref="J4:J10" si="12">ROUNDDOWN(G4/5*256,0)</f>
        <v>38</v>
      </c>
      <c r="K4" s="14">
        <f t="shared" ref="K4:K10" si="13">L4-J4</f>
        <v>12</v>
      </c>
      <c r="L4" s="14">
        <f t="shared" ref="L4:L10" si="14">ROUNDUP(H4/5*256,0)</f>
        <v>50</v>
      </c>
      <c r="M4" s="15">
        <f t="shared" si="6"/>
        <v>8</v>
      </c>
    </row>
    <row r="5" spans="1:13" x14ac:dyDescent="0.3">
      <c r="A5" s="25" t="s">
        <v>10</v>
      </c>
      <c r="B5" s="23">
        <v>680</v>
      </c>
      <c r="C5" s="21">
        <f>$D$14</f>
        <v>0.1</v>
      </c>
      <c r="D5" s="11">
        <f t="shared" si="7"/>
        <v>1420</v>
      </c>
      <c r="E5" s="11">
        <f t="shared" si="8"/>
        <v>1278</v>
      </c>
      <c r="F5" s="11">
        <f t="shared" si="9"/>
        <v>1562.0000000000002</v>
      </c>
      <c r="G5" s="12">
        <f t="shared" si="10"/>
        <v>1.1513647642679901</v>
      </c>
      <c r="H5" s="12">
        <f t="shared" si="11"/>
        <v>1.4944751381215471</v>
      </c>
      <c r="I5" s="13">
        <v>3</v>
      </c>
      <c r="J5" s="14">
        <f t="shared" si="12"/>
        <v>58</v>
      </c>
      <c r="K5" s="14">
        <f t="shared" si="13"/>
        <v>19</v>
      </c>
      <c r="L5" s="14">
        <f t="shared" si="14"/>
        <v>77</v>
      </c>
      <c r="M5" s="15">
        <f t="shared" si="6"/>
        <v>6</v>
      </c>
    </row>
    <row r="6" spans="1:13" x14ac:dyDescent="0.3">
      <c r="A6" s="25" t="s">
        <v>11</v>
      </c>
      <c r="B6" s="23">
        <v>1000</v>
      </c>
      <c r="C6" s="21">
        <f>$D$14</f>
        <v>0.1</v>
      </c>
      <c r="D6" s="11">
        <f t="shared" si="7"/>
        <v>2420</v>
      </c>
      <c r="E6" s="11">
        <f t="shared" si="8"/>
        <v>2178</v>
      </c>
      <c r="F6" s="11">
        <f t="shared" si="9"/>
        <v>2662</v>
      </c>
      <c r="G6" s="12">
        <f t="shared" si="10"/>
        <v>1.6227544910179639</v>
      </c>
      <c r="H6" s="12">
        <f t="shared" si="11"/>
        <v>2.0539756239117817</v>
      </c>
      <c r="I6" s="13">
        <v>4</v>
      </c>
      <c r="J6" s="14">
        <f t="shared" si="12"/>
        <v>83</v>
      </c>
      <c r="K6" s="14">
        <f t="shared" si="13"/>
        <v>23</v>
      </c>
      <c r="L6" s="14">
        <f t="shared" si="14"/>
        <v>106</v>
      </c>
      <c r="M6" s="15">
        <f t="shared" si="6"/>
        <v>13</v>
      </c>
    </row>
    <row r="7" spans="1:13" x14ac:dyDescent="0.3">
      <c r="A7" s="25" t="s">
        <v>12</v>
      </c>
      <c r="B7" s="23">
        <v>2200</v>
      </c>
      <c r="C7" s="21">
        <f>$D$14</f>
        <v>0.1</v>
      </c>
      <c r="D7" s="11">
        <f t="shared" si="7"/>
        <v>4620</v>
      </c>
      <c r="E7" s="11">
        <f t="shared" si="8"/>
        <v>4158</v>
      </c>
      <c r="F7" s="11">
        <f t="shared" si="9"/>
        <v>5082</v>
      </c>
      <c r="G7" s="12">
        <f t="shared" si="10"/>
        <v>2.3396226415094339</v>
      </c>
      <c r="H7" s="12">
        <f t="shared" si="11"/>
        <v>2.8195876288659796</v>
      </c>
      <c r="I7" s="13">
        <v>5</v>
      </c>
      <c r="J7" s="14">
        <f t="shared" si="12"/>
        <v>119</v>
      </c>
      <c r="K7" s="14">
        <f t="shared" si="13"/>
        <v>26</v>
      </c>
      <c r="L7" s="14">
        <f t="shared" si="14"/>
        <v>145</v>
      </c>
      <c r="M7" s="15">
        <f t="shared" si="6"/>
        <v>17</v>
      </c>
    </row>
    <row r="8" spans="1:13" x14ac:dyDescent="0.3">
      <c r="A8" s="25" t="s">
        <v>13</v>
      </c>
      <c r="B8" s="23">
        <v>4700</v>
      </c>
      <c r="C8" s="21">
        <f>$D$14</f>
        <v>0.1</v>
      </c>
      <c r="D8" s="11">
        <f t="shared" si="7"/>
        <v>9320</v>
      </c>
      <c r="E8" s="11">
        <f t="shared" si="8"/>
        <v>8388</v>
      </c>
      <c r="F8" s="11">
        <f t="shared" si="9"/>
        <v>10252</v>
      </c>
      <c r="G8" s="12">
        <f t="shared" si="10"/>
        <v>3.1696415400501552</v>
      </c>
      <c r="H8" s="12">
        <f t="shared" si="11"/>
        <v>3.5979837039083002</v>
      </c>
      <c r="I8" s="13">
        <v>6</v>
      </c>
      <c r="J8" s="14">
        <f t="shared" si="12"/>
        <v>162</v>
      </c>
      <c r="K8" s="14">
        <f t="shared" si="13"/>
        <v>23</v>
      </c>
      <c r="L8" s="14">
        <f t="shared" si="14"/>
        <v>185</v>
      </c>
      <c r="M8" s="15">
        <f t="shared" si="6"/>
        <v>14</v>
      </c>
    </row>
    <row r="9" spans="1:13" x14ac:dyDescent="0.3">
      <c r="A9" s="25" t="s">
        <v>14</v>
      </c>
      <c r="B9" s="23">
        <v>10000</v>
      </c>
      <c r="C9" s="21">
        <f>$D$14</f>
        <v>0.1</v>
      </c>
      <c r="D9" s="11">
        <f t="shared" si="7"/>
        <v>19320</v>
      </c>
      <c r="E9" s="11">
        <f t="shared" si="8"/>
        <v>17388</v>
      </c>
      <c r="F9" s="11">
        <f t="shared" si="9"/>
        <v>21252</v>
      </c>
      <c r="G9" s="12">
        <f t="shared" si="10"/>
        <v>3.8999024736235479</v>
      </c>
      <c r="H9" s="12">
        <f t="shared" si="11"/>
        <v>4.2032022604191193</v>
      </c>
      <c r="I9" s="13">
        <v>7</v>
      </c>
      <c r="J9" s="14">
        <f t="shared" si="12"/>
        <v>199</v>
      </c>
      <c r="K9" s="14">
        <f t="shared" si="13"/>
        <v>17</v>
      </c>
      <c r="L9" s="14">
        <f t="shared" si="14"/>
        <v>216</v>
      </c>
      <c r="M9" s="15">
        <f t="shared" si="6"/>
        <v>10</v>
      </c>
    </row>
    <row r="10" spans="1:13" ht="15" thickBot="1" x14ac:dyDescent="0.35">
      <c r="A10" s="26" t="s">
        <v>15</v>
      </c>
      <c r="B10" s="27">
        <v>22000</v>
      </c>
      <c r="C10" s="22">
        <f>$D$14</f>
        <v>0.1</v>
      </c>
      <c r="D10" s="16">
        <f t="shared" si="7"/>
        <v>41320</v>
      </c>
      <c r="E10" s="16">
        <f t="shared" si="8"/>
        <v>37188</v>
      </c>
      <c r="F10" s="16">
        <f t="shared" si="9"/>
        <v>45452.000000000007</v>
      </c>
      <c r="G10" s="17">
        <f t="shared" si="10"/>
        <v>4.4141366447896502</v>
      </c>
      <c r="H10" s="17">
        <f t="shared" si="11"/>
        <v>4.5913208002898438</v>
      </c>
      <c r="I10" s="18">
        <v>8</v>
      </c>
      <c r="J10" s="19">
        <f t="shared" si="12"/>
        <v>226</v>
      </c>
      <c r="K10" s="19">
        <f t="shared" si="13"/>
        <v>10</v>
      </c>
      <c r="L10" s="19">
        <f t="shared" si="14"/>
        <v>236</v>
      </c>
      <c r="M10" s="20"/>
    </row>
    <row r="11" spans="1:13" ht="15" thickBot="1" x14ac:dyDescent="0.35"/>
    <row r="12" spans="1:13" x14ac:dyDescent="0.3">
      <c r="A12" s="2" t="s">
        <v>16</v>
      </c>
      <c r="B12" s="33"/>
      <c r="C12" s="3"/>
      <c r="D12" s="4">
        <v>0.2</v>
      </c>
    </row>
    <row r="13" spans="1:13" x14ac:dyDescent="0.3">
      <c r="A13" s="5" t="s">
        <v>17</v>
      </c>
      <c r="B13" s="34"/>
      <c r="C13" s="1"/>
      <c r="D13" s="28">
        <v>4700</v>
      </c>
    </row>
    <row r="14" spans="1:13" x14ac:dyDescent="0.3">
      <c r="A14" s="5" t="s">
        <v>23</v>
      </c>
      <c r="B14" s="34"/>
      <c r="C14" s="1"/>
      <c r="D14" s="6">
        <v>0.1</v>
      </c>
    </row>
    <row r="15" spans="1:13" x14ac:dyDescent="0.3">
      <c r="A15" s="5" t="s">
        <v>18</v>
      </c>
      <c r="B15" s="34"/>
      <c r="C15" s="1"/>
      <c r="D15" s="7">
        <f>(1-D14)*Lad0</f>
        <v>4230</v>
      </c>
    </row>
    <row r="16" spans="1:13" ht="15" thickBot="1" x14ac:dyDescent="0.35">
      <c r="A16" s="8" t="s">
        <v>19</v>
      </c>
      <c r="B16" s="35"/>
      <c r="C16" s="9"/>
      <c r="D16" s="10">
        <f>(1+D14)*Lad0</f>
        <v>5170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Letra</vt:lpstr>
      <vt:lpstr>CE_volt</vt:lpstr>
      <vt:lpstr>Lad0</vt:lpstr>
      <vt:lpstr>Max_Lad0</vt:lpstr>
      <vt:lpstr>Min_Lad0</vt:lpstr>
    </vt:vector>
  </TitlesOfParts>
  <Company>IT Services Hungary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Wolkensdorfer, Peter</dc:creator>
  <cp:lastModifiedBy>Wolkensdorfer, Peter</cp:lastModifiedBy>
  <dcterms:created xsi:type="dcterms:W3CDTF">2018-01-25T08:35:52Z</dcterms:created>
  <dcterms:modified xsi:type="dcterms:W3CDTF">2018-04-07T09:39:39Z</dcterms:modified>
</cp:coreProperties>
</file>